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\Documents\Code\html\bobadams5\content\posts\rootvc\"/>
    </mc:Choice>
  </mc:AlternateContent>
  <xr:revisionPtr revIDLastSave="0" documentId="13_ncr:1_{82F49483-A887-485B-A360-6006A422AD71}" xr6:coauthVersionLast="47" xr6:coauthVersionMax="47" xr10:uidLastSave="{00000000-0000-0000-0000-000000000000}"/>
  <bookViews>
    <workbookView xWindow="-120" yWindow="-120" windowWidth="29040" windowHeight="17520" xr2:uid="{0EEF70C5-AD46-47DE-8A3F-8B7641BB4F5F}"/>
  </bookViews>
  <sheets>
    <sheet name="data" sheetId="1" r:id="rId1"/>
    <sheet name="summar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2" i="2"/>
  <c r="B44" i="2"/>
  <c r="B43" i="2"/>
  <c r="B42" i="2"/>
  <c r="B41" i="2"/>
  <c r="B40" i="2"/>
  <c r="B38" i="2"/>
  <c r="B39" i="2"/>
  <c r="B37" i="2"/>
  <c r="B36" i="2"/>
  <c r="B35" i="2"/>
  <c r="B34" i="2"/>
  <c r="B33" i="2"/>
  <c r="B21" i="2"/>
  <c r="B20" i="2"/>
  <c r="B19" i="2"/>
  <c r="B18" i="2"/>
  <c r="B17" i="2"/>
</calcChain>
</file>

<file path=xl/sharedStrings.xml><?xml version="1.0" encoding="utf-8"?>
<sst xmlns="http://schemas.openxmlformats.org/spreadsheetml/2006/main" count="406" uniqueCount="225">
  <si>
    <t>name</t>
  </si>
  <si>
    <t>url</t>
  </si>
  <si>
    <t>adept</t>
  </si>
  <si>
    <t>allspice</t>
  </si>
  <si>
    <t>aperture</t>
  </si>
  <si>
    <t>apolloshield</t>
  </si>
  <si>
    <t>cady</t>
  </si>
  <si>
    <t>cape</t>
  </si>
  <si>
    <t>chargelab</t>
  </si>
  <si>
    <t>creator</t>
  </si>
  <si>
    <t>crux</t>
  </si>
  <si>
    <t>daily</t>
  </si>
  <si>
    <t>dusty</t>
  </si>
  <si>
    <t>esper</t>
  </si>
  <si>
    <t>fudge</t>
  </si>
  <si>
    <t>hash</t>
  </si>
  <si>
    <t>iasql</t>
  </si>
  <si>
    <t>instance</t>
  </si>
  <si>
    <t>instrumental</t>
  </si>
  <si>
    <t>kayhan</t>
  </si>
  <si>
    <t>kodra</t>
  </si>
  <si>
    <t>mashgin</t>
  </si>
  <si>
    <t>meroxa</t>
  </si>
  <si>
    <t>nautilus</t>
  </si>
  <si>
    <t>nordsense</t>
  </si>
  <si>
    <t>ntopology</t>
  </si>
  <si>
    <t>nullify</t>
  </si>
  <si>
    <t>okteto</t>
  </si>
  <si>
    <t>oma_fertility</t>
  </si>
  <si>
    <t>particle</t>
  </si>
  <si>
    <t>privacy_dynamics</t>
  </si>
  <si>
    <t>quilter</t>
  </si>
  <si>
    <t>radical</t>
  </si>
  <si>
    <t>righthook</t>
  </si>
  <si>
    <t>ruby</t>
  </si>
  <si>
    <t>seam</t>
  </si>
  <si>
    <t>seismic</t>
  </si>
  <si>
    <t>sensable</t>
  </si>
  <si>
    <t>shaper</t>
  </si>
  <si>
    <t>sixwheel</t>
  </si>
  <si>
    <t>skycatch</t>
  </si>
  <si>
    <t>stellar</t>
  </si>
  <si>
    <t>sublayer</t>
  </si>
  <si>
    <t>superconductive</t>
  </si>
  <si>
    <t>supertokens</t>
  </si>
  <si>
    <t>thruwave</t>
  </si>
  <si>
    <t>topologic</t>
  </si>
  <si>
    <t>tortuga</t>
  </si>
  <si>
    <t>trieve</t>
  </si>
  <si>
    <t>trucklabs</t>
  </si>
  <si>
    <t>versatile</t>
  </si>
  <si>
    <t>wildtype</t>
  </si>
  <si>
    <t>zed</t>
  </si>
  <si>
    <t>https://adept.ai</t>
  </si>
  <si>
    <t>https://fudge.ai</t>
  </si>
  <si>
    <t>https://hash.ai</t>
  </si>
  <si>
    <t>https://kodra.ai</t>
  </si>
  <si>
    <t>https://nullify.ai</t>
  </si>
  <si>
    <t>https://allspice.io</t>
  </si>
  <si>
    <t>https://aperturedata.io</t>
  </si>
  <si>
    <t>https://cadysolutions.com</t>
  </si>
  <si>
    <t>https://capenetworks.com</t>
  </si>
  <si>
    <t>https://chargelab.co</t>
  </si>
  <si>
    <t>https://creator.rest</t>
  </si>
  <si>
    <t>https://cruxocm.com</t>
  </si>
  <si>
    <t>https://apolloshield.com</t>
  </si>
  <si>
    <t>https://iasql.com</t>
  </si>
  <si>
    <t>https://instrumental.com</t>
  </si>
  <si>
    <t>https://mashgin.com</t>
  </si>
  <si>
    <t>https://meroxa.com</t>
  </si>
  <si>
    <t>https://nordsense.com</t>
  </si>
  <si>
    <t>https://ntopology.com</t>
  </si>
  <si>
    <t>https://okteto.com</t>
  </si>
  <si>
    <t>https://daily.co</t>
  </si>
  <si>
    <t>https://dustyrobotics.com</t>
  </si>
  <si>
    <t>https://esper.io</t>
  </si>
  <si>
    <t>https://instance.bio</t>
  </si>
  <si>
    <t>https://kayhan.space</t>
  </si>
  <si>
    <t>https://nautiluslabs.com</t>
  </si>
  <si>
    <t>https://omafertility.com</t>
  </si>
  <si>
    <t>https://particle.io</t>
  </si>
  <si>
    <t>https://privacydynamics.io</t>
  </si>
  <si>
    <t>https://quilter.ai</t>
  </si>
  <si>
    <t>https://radicalsemiconductor.com</t>
  </si>
  <si>
    <t>https://righthook.io</t>
  </si>
  <si>
    <t>https://ruby-robotics.com</t>
  </si>
  <si>
    <t>https://getseam.com</t>
  </si>
  <si>
    <t>https://myseismic.com</t>
  </si>
  <si>
    <t>https://getsensable.com</t>
  </si>
  <si>
    <t>https://shapertools.com</t>
  </si>
  <si>
    <t>https://sixwheel.com</t>
  </si>
  <si>
    <t>https://skycatch.com</t>
  </si>
  <si>
    <t>https://eatstellarpizza.com</t>
  </si>
  <si>
    <t>https://sublayer.com</t>
  </si>
  <si>
    <t>https://superconductive.ai</t>
  </si>
  <si>
    <t>https://supertokens.io</t>
  </si>
  <si>
    <t>https://thruwave.com</t>
  </si>
  <si>
    <t>https://topologic.io</t>
  </si>
  <si>
    <t>https://tortugaagtech.com</t>
  </si>
  <si>
    <t>https://trieve.ai</t>
  </si>
  <si>
    <t>https://trucklabs.com</t>
  </si>
  <si>
    <t>https://versatile.ai</t>
  </si>
  <si>
    <t>https://wildtypefoods.com</t>
  </si>
  <si>
    <t>https://zed.dev</t>
  </si>
  <si>
    <t>physical_product</t>
  </si>
  <si>
    <t>n</t>
  </si>
  <si>
    <t>y</t>
  </si>
  <si>
    <t>broken_site</t>
  </si>
  <si>
    <t>comments</t>
  </si>
  <si>
    <t>May have been acquired by Pinnacle Fertility?</t>
  </si>
  <si>
    <t>I think they have hw called instrumental stations</t>
  </si>
  <si>
    <t>very sparse data</t>
  </si>
  <si>
    <t>interestingly looks like schematic erc</t>
  </si>
  <si>
    <t>redirects to vi-grade.com</t>
  </si>
  <si>
    <t>nondescript landing page</t>
  </si>
  <si>
    <t>redirects to seam.co</t>
  </si>
  <si>
    <t>403 forbidden</t>
  </si>
  <si>
    <t>redirects to greatexpectations.io</t>
  </si>
  <si>
    <t>location</t>
  </si>
  <si>
    <t>Palo Alto, California</t>
  </si>
  <si>
    <t>1-10</t>
  </si>
  <si>
    <t>employees</t>
  </si>
  <si>
    <t>crunchbase</t>
  </si>
  <si>
    <t>https://www.crunchbase.com/organization/apollo-shield</t>
  </si>
  <si>
    <t>San Francisco, California</t>
  </si>
  <si>
    <t>Boston, Massachusetts</t>
  </si>
  <si>
    <t>https://www.crunchbase.com/organization/allspice</t>
  </si>
  <si>
    <t>https://www.crunchbase.com/organization/adept-48e7</t>
  </si>
  <si>
    <t>Los Gatos, California</t>
  </si>
  <si>
    <t>https://www.crunchbase.com/organization/aperturedata</t>
  </si>
  <si>
    <t>101-250</t>
  </si>
  <si>
    <t>Tel Aviv District, Israel</t>
  </si>
  <si>
    <t>11-50</t>
  </si>
  <si>
    <t>https://www.crunchbase.com/organization/cady</t>
  </si>
  <si>
    <t>https://www.crunchbase.com/organization/iasql</t>
  </si>
  <si>
    <t>https://www.crunchbase.com/organization/meroxa</t>
  </si>
  <si>
    <t>https://www.crunchbase.com/organization/ntopology</t>
  </si>
  <si>
    <t>https://www.crunchbase.com/organization/okteto</t>
  </si>
  <si>
    <t>Sold to Hewlett Packard Enterprise (Aruba) in 2018. Site redirects to arubanetworks.com</t>
  </si>
  <si>
    <t>Unknown</t>
  </si>
  <si>
    <t>51-100</t>
  </si>
  <si>
    <t>https://www.crunchbase.com/organization/chargelab</t>
  </si>
  <si>
    <t>Toronto, Ontario, Canada</t>
  </si>
  <si>
    <t>Daly City, California</t>
  </si>
  <si>
    <t>Dead Domain. Company made hamburger robots in San Francisco, pandemic closed them down and they relocated. Been quiet for a few years.</t>
  </si>
  <si>
    <t>https://www.crunchbase.com/organization/creator</t>
  </si>
  <si>
    <t>https://www.crunchbase.com/organization/crux-operations-control-management</t>
  </si>
  <si>
    <t>Calgary, Alberta, Canada</t>
  </si>
  <si>
    <t>https://www.crunchbase.com/organization/pluot</t>
  </si>
  <si>
    <t>https://www.crunchbase.com/organization/dusty-robotics</t>
  </si>
  <si>
    <t>Mountain View, California</t>
  </si>
  <si>
    <t>https://www.crunchbase.com/organization/esper-9f13</t>
  </si>
  <si>
    <t>Bellevue, Washington</t>
  </si>
  <si>
    <t>Company name seems to be Fudge It, Inc but even this is too generic to look up</t>
  </si>
  <si>
    <t>London, England, United Kingdom</t>
  </si>
  <si>
    <t>https://www.crunchbase.com/organization/hash-2</t>
  </si>
  <si>
    <t>Walnut, California</t>
  </si>
  <si>
    <t>https://www.crunchbase.com/organization/instrumental</t>
  </si>
  <si>
    <t>https://www.crunchbase.com/organization/mashgin</t>
  </si>
  <si>
    <t>https://www.crunchbase.com/organization/nordsense</t>
  </si>
  <si>
    <t>Boulder, Colorado</t>
  </si>
  <si>
    <t>https://www.crunchbase.com/organization/kayhan-space</t>
  </si>
  <si>
    <t>https://www.crunchbase.com/organization/kodra-technologies</t>
  </si>
  <si>
    <t>New York, New York</t>
  </si>
  <si>
    <t>https://www.crunchbase.com/organization/nautilus-labs</t>
  </si>
  <si>
    <t>Copenhagen, Hovedstaden, Denmark</t>
  </si>
  <si>
    <t>Sydney, New South Wales, Australia</t>
  </si>
  <si>
    <t>https://www.crunchbase.com/organization/nullify</t>
  </si>
  <si>
    <t>https://www.crunchbase.com/organization/quilter</t>
  </si>
  <si>
    <t>Santa Barbara, California</t>
  </si>
  <si>
    <t>https://www.crunchbase.com/organization/oma-fertility</t>
  </si>
  <si>
    <t>https://www.crunchbase.com/organization/particle-3</t>
  </si>
  <si>
    <t>https://www.crunchbase.com/organization/privacy-dynamics</t>
  </si>
  <si>
    <t>Seattle, Washington</t>
  </si>
  <si>
    <t>Los Angeles, California</t>
  </si>
  <si>
    <t>https://www.crunchbase.com/organization/radical-semiconductor</t>
  </si>
  <si>
    <t>Studio City, California</t>
  </si>
  <si>
    <t>San Jose, California</t>
  </si>
  <si>
    <t>https://www.crunchbase.com/organization/righthook-inc</t>
  </si>
  <si>
    <t>San Mateo, California</t>
  </si>
  <si>
    <t>https://www.crunchbase.com/organization/ruby-robotics</t>
  </si>
  <si>
    <t>https://www.crunchbase.com/organization/seam</t>
  </si>
  <si>
    <t>https://www.crunchbase.com/organization/seismic-holding</t>
  </si>
  <si>
    <t>Menlo Park, California</t>
  </si>
  <si>
    <t>https://www.crunchbase.com/organization/sensable</t>
  </si>
  <si>
    <t>https://www.crunchbase.com/organization/shaper</t>
  </si>
  <si>
    <t>https://www.crunchbase.com/organization/skycatch</t>
  </si>
  <si>
    <t>https://www.crunchbase.com/organization/sublayer</t>
  </si>
  <si>
    <t>https://www.crunchbase.com/organization/thruwave</t>
  </si>
  <si>
    <t>https://www.crunchbase.com/organization/trucklabs</t>
  </si>
  <si>
    <t>https://www.crunchbase.com/organization/sixwheel</t>
  </si>
  <si>
    <t>https://www.crunchbase.com/organization/steller-pizza</t>
  </si>
  <si>
    <t>https://www.crunchbase.com/organization/superconductive-health</t>
  </si>
  <si>
    <t>Redwood City, California</t>
  </si>
  <si>
    <t>https://www.crunchbase.com/organization/supertokens</t>
  </si>
  <si>
    <t>https://www.crunchbase.com/organization/topologic-6326</t>
  </si>
  <si>
    <t>nondescript landing page. Per crunchbase: "Topologic is a SAAS company that offers design and automation software for textile manufacturing."</t>
  </si>
  <si>
    <t>https://www.crunchbase.com/organization/tortuga-agtech</t>
  </si>
  <si>
    <t>Denver, Colorado</t>
  </si>
  <si>
    <t>https://www.crunchbase.com/organization/trieve</t>
  </si>
  <si>
    <t>Trieve provides search teams with infrastructure for retrieval and RAG.</t>
  </si>
  <si>
    <t>TruckLabs is a trucking technology company that improves the efficiency and sustainability of today's and tomorrow's fleets.</t>
  </si>
  <si>
    <t>https://www.crunchbase.com/organization/versatile-natures</t>
  </si>
  <si>
    <t>Boca Raton, Florida</t>
  </si>
  <si>
    <t>VERSATILE uses machine learning and AI to optimize construction and industrial processes.</t>
  </si>
  <si>
    <t>https://www.crunchbase.com/organization/wild-type</t>
  </si>
  <si>
    <t>Wildtype is a cellular agriculture company that develops technology for cultivating seafood.</t>
  </si>
  <si>
    <t>https://www.crunchbase.com/organization/zed-industries-2ecb</t>
  </si>
  <si>
    <t>Zed Industries is a designer of a multi-user code editor.</t>
  </si>
  <si>
    <t>Physical product</t>
  </si>
  <si>
    <t>Yes</t>
  </si>
  <si>
    <t>No</t>
  </si>
  <si>
    <t>Size by Employees</t>
  </si>
  <si>
    <t>Location</t>
  </si>
  <si>
    <t>California</t>
  </si>
  <si>
    <t>New York</t>
  </si>
  <si>
    <t>Washington</t>
  </si>
  <si>
    <t>Canada</t>
  </si>
  <si>
    <t>Florida</t>
  </si>
  <si>
    <t>Massachusetts</t>
  </si>
  <si>
    <t>Colorado</t>
  </si>
  <si>
    <t>Australia</t>
  </si>
  <si>
    <t>Denmark</t>
  </si>
  <si>
    <t>Israel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</si>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</sst>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1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49" fontId="1" fillId="0" borderId="0" xfId="1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Physical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0-4822-8AFB-9D491A81A2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0-4822-8AFB-9D491A81A2B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summary!$A$1:$A$3</c15:sqref>
                  </c15:fullRef>
                </c:ext>
              </c:extLst>
              <c:f>summary!$A$2:$A$3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summary!$B$1:$B$3</c15:sqref>
                  </c15:fullRef>
                </c:ext>
              </c:extLst>
              <c:f>summary!$B$2:$B$3</c:f>
              <c:numCache>
                <c:formatCode>General</c:formatCode>
                <c:ptCount val="2"/>
                <c:pt idx="0">
                  <c:v>19</c:v>
                </c:pt>
                <c:pt idx="1">
                  <c:v>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4FB-411F-863E-69CFA3F37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Size</a:t>
            </a:r>
            <a:r>
              <a:rPr lang="en-US" baseline="0"/>
              <a:t> by Employees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B-4F7B-ADF5-04B0221B4E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B-4F7B-ADF5-04B0221B4E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DB-4F7B-ADF5-04B0221B4E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DB-4F7B-ADF5-04B0221B4E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DB-4F7B-ADF5-04B0221B4E33}"/>
              </c:ext>
            </c:extLst>
          </c:dPt>
          <c:cat>
            <c:strRef>
              <c:f>summary!$A$17:$A$21</c:f>
              <c:strCache>
                <c:ptCount val="5"/>
                <c:pt idx="0">
                  <c:v>1-10</c:v>
                </c:pt>
                <c:pt idx="1">
                  <c:v>11-50</c:v>
                </c:pt>
                <c:pt idx="2">
                  <c:v>51-100</c:v>
                </c:pt>
                <c:pt idx="3">
                  <c:v>101-250</c:v>
                </c:pt>
                <c:pt idx="4">
                  <c:v>Unknown</c:v>
                </c:pt>
              </c:strCache>
            </c:strRef>
          </c:cat>
          <c:val>
            <c:numRef>
              <c:f>summary!$B$17:$B$21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F-4ABD-BFA1-FA8D92F6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Company Headquarters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09-40C6-B282-D518362517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09-40C6-B282-D518362517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09-40C6-B282-D518362517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09-40C6-B282-D518362517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09-40C6-B282-D518362517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C09-40C6-B282-D518362517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C09-40C6-B282-D518362517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C09-40C6-B282-D518362517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C09-40C6-B282-D518362517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C09-40C6-B282-D5183625175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C09-40C6-B282-D5183625175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C09-40C6-B282-D5183625175D}"/>
              </c:ext>
            </c:extLst>
          </c:dPt>
          <c:cat>
            <c:strRef>
              <c:f>summary!$A$33:$A$44</c:f>
              <c:strCache>
                <c:ptCount val="12"/>
                <c:pt idx="0">
                  <c:v>California</c:v>
                </c:pt>
                <c:pt idx="1">
                  <c:v>New York</c:v>
                </c:pt>
                <c:pt idx="2">
                  <c:v>Unknown</c:v>
                </c:pt>
                <c:pt idx="3">
                  <c:v>Washington</c:v>
                </c:pt>
                <c:pt idx="4">
                  <c:v>Canada</c:v>
                </c:pt>
                <c:pt idx="5">
                  <c:v>Florida</c:v>
                </c:pt>
                <c:pt idx="6">
                  <c:v>Massachusetts</c:v>
                </c:pt>
                <c:pt idx="7">
                  <c:v>Colorado</c:v>
                </c:pt>
                <c:pt idx="8">
                  <c:v>Australia</c:v>
                </c:pt>
                <c:pt idx="9">
                  <c:v>Denmark</c:v>
                </c:pt>
                <c:pt idx="10">
                  <c:v>Israel</c:v>
                </c:pt>
                <c:pt idx="11">
                  <c:v>United Kingdom</c:v>
                </c:pt>
              </c:strCache>
            </c:strRef>
          </c:cat>
          <c:val>
            <c:numRef>
              <c:f>summary!$B$33:$B$44</c:f>
              <c:numCache>
                <c:formatCode>General</c:formatCode>
                <c:ptCount val="12"/>
                <c:pt idx="0">
                  <c:v>32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5-446F-AEDB-58175BCC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47625</xdr:rowOff>
    </xdr:from>
    <xdr:to>
      <xdr:col>9</xdr:col>
      <xdr:colOff>352425</xdr:colOff>
      <xdr:row>14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6884D9-1C3C-E8DC-B150-72954C965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15</xdr:row>
      <xdr:rowOff>23812</xdr:rowOff>
    </xdr:from>
    <xdr:to>
      <xdr:col>9</xdr:col>
      <xdr:colOff>361950</xdr:colOff>
      <xdr:row>29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4AD393-52E4-31AD-02EC-DFF88A323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47625</xdr:colOff>
      <xdr:row>30</xdr:row>
      <xdr:rowOff>100012</xdr:rowOff>
    </xdr:from>
    <xdr:to>
      <xdr:col>9</xdr:col>
      <xdr:colOff>352425</xdr:colOff>
      <xdr:row>44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6AEE37-E142-E26B-03D1-D8A03695B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FB2EE8-87CE-4E99-80AE-461CCF202DF0}" name="Table1" displayName="Table1" ref="A1:H52" totalsRowShown="0">
  <autoFilter ref="A1:H52" xr:uid="{53FB2EE8-87CE-4E99-80AE-461CCF202DF0}"/>
  <tableColumns count="8">
    <tableColumn id="1" xr3:uid="{D8A5E0A6-93AE-4B48-8718-0EF0E1CCDA2B}" name="name"/>
    <tableColumn id="2" xr3:uid="{94731F8A-7EE4-4366-ADF1-EFEAF6A678F7}" name="url" dataCellStyle="Hyperlink"/>
    <tableColumn id="3" xr3:uid="{BE8650D2-2B55-4018-B688-E2A8CC884600}" name="physical_product"/>
    <tableColumn id="4" xr3:uid="{F65FB519-D3EF-47D6-81BC-A999E6B552DE}" name="broken_site"/>
    <tableColumn id="6" xr3:uid="{53DCBECA-2551-4478-AD75-6D09C4356C6B}" name="location"/>
    <tableColumn id="7" xr3:uid="{27403E39-B4CB-4D73-8535-3C9235A00472}" name="employees"/>
    <tableColumn id="8" xr3:uid="{710E88EB-1009-4CF1-8738-17874CBB45F1}" name="crunchbase" dataDxfId="0"/>
    <tableColumn id="5" xr3:uid="{356B26FF-4546-40F3-82EE-6BAEC3FD21FF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kteto.com/" TargetMode="External"/><Relationship Id="rId21" Type="http://schemas.openxmlformats.org/officeDocument/2006/relationships/hyperlink" Target="https://meroxa.com/" TargetMode="External"/><Relationship Id="rId42" Type="http://schemas.openxmlformats.org/officeDocument/2006/relationships/hyperlink" Target="https://superconductive.ai/" TargetMode="External"/><Relationship Id="rId47" Type="http://schemas.openxmlformats.org/officeDocument/2006/relationships/hyperlink" Target="https://trieve.ai/" TargetMode="External"/><Relationship Id="rId63" Type="http://schemas.openxmlformats.org/officeDocument/2006/relationships/hyperlink" Target="https://www.crunchbase.com/organization/hash-2" TargetMode="External"/><Relationship Id="rId68" Type="http://schemas.openxmlformats.org/officeDocument/2006/relationships/hyperlink" Target="https://www.crunchbase.com/organization/mashgin" TargetMode="External"/><Relationship Id="rId84" Type="http://schemas.openxmlformats.org/officeDocument/2006/relationships/hyperlink" Target="https://www.crunchbase.com/organization/sensable" TargetMode="External"/><Relationship Id="rId89" Type="http://schemas.openxmlformats.org/officeDocument/2006/relationships/hyperlink" Target="https://www.crunchbase.com/organization/sublayer" TargetMode="External"/><Relationship Id="rId16" Type="http://schemas.openxmlformats.org/officeDocument/2006/relationships/hyperlink" Target="https://instance.bio/" TargetMode="External"/><Relationship Id="rId11" Type="http://schemas.openxmlformats.org/officeDocument/2006/relationships/hyperlink" Target="https://dustyrobotics.com/" TargetMode="External"/><Relationship Id="rId32" Type="http://schemas.openxmlformats.org/officeDocument/2006/relationships/hyperlink" Target="https://righthook.io/" TargetMode="External"/><Relationship Id="rId37" Type="http://schemas.openxmlformats.org/officeDocument/2006/relationships/hyperlink" Target="https://shapertools.com/" TargetMode="External"/><Relationship Id="rId53" Type="http://schemas.openxmlformats.org/officeDocument/2006/relationships/hyperlink" Target="https://www.crunchbase.com/organization/allspice" TargetMode="External"/><Relationship Id="rId58" Type="http://schemas.openxmlformats.org/officeDocument/2006/relationships/hyperlink" Target="https://www.crunchbase.com/organization/creator" TargetMode="External"/><Relationship Id="rId74" Type="http://schemas.openxmlformats.org/officeDocument/2006/relationships/hyperlink" Target="https://www.crunchbase.com/organization/okteto" TargetMode="External"/><Relationship Id="rId79" Type="http://schemas.openxmlformats.org/officeDocument/2006/relationships/hyperlink" Target="https://www.crunchbase.com/organization/radical-semiconductor" TargetMode="External"/><Relationship Id="rId5" Type="http://schemas.openxmlformats.org/officeDocument/2006/relationships/hyperlink" Target="https://capenetworks.com/" TargetMode="External"/><Relationship Id="rId90" Type="http://schemas.openxmlformats.org/officeDocument/2006/relationships/hyperlink" Target="https://www.crunchbase.com/organization/superconductive-health" TargetMode="External"/><Relationship Id="rId95" Type="http://schemas.openxmlformats.org/officeDocument/2006/relationships/hyperlink" Target="https://www.crunchbase.com/organization/trieve" TargetMode="External"/><Relationship Id="rId22" Type="http://schemas.openxmlformats.org/officeDocument/2006/relationships/hyperlink" Target="https://nautiluslabs.com/" TargetMode="External"/><Relationship Id="rId27" Type="http://schemas.openxmlformats.org/officeDocument/2006/relationships/hyperlink" Target="https://omafertility.com/" TargetMode="External"/><Relationship Id="rId43" Type="http://schemas.openxmlformats.org/officeDocument/2006/relationships/hyperlink" Target="https://supertokens.io/" TargetMode="External"/><Relationship Id="rId48" Type="http://schemas.openxmlformats.org/officeDocument/2006/relationships/hyperlink" Target="https://trucklabs.com/" TargetMode="External"/><Relationship Id="rId64" Type="http://schemas.openxmlformats.org/officeDocument/2006/relationships/hyperlink" Target="https://www.crunchbase.com/organization/iasql" TargetMode="External"/><Relationship Id="rId69" Type="http://schemas.openxmlformats.org/officeDocument/2006/relationships/hyperlink" Target="https://www.crunchbase.com/organization/meroxa" TargetMode="External"/><Relationship Id="rId80" Type="http://schemas.openxmlformats.org/officeDocument/2006/relationships/hyperlink" Target="https://www.crunchbase.com/organization/righthook-inc" TargetMode="External"/><Relationship Id="rId85" Type="http://schemas.openxmlformats.org/officeDocument/2006/relationships/hyperlink" Target="https://www.crunchbase.com/organization/shaper" TargetMode="External"/><Relationship Id="rId12" Type="http://schemas.openxmlformats.org/officeDocument/2006/relationships/hyperlink" Target="https://esper.io/" TargetMode="External"/><Relationship Id="rId17" Type="http://schemas.openxmlformats.org/officeDocument/2006/relationships/hyperlink" Target="https://instrumental.com/" TargetMode="External"/><Relationship Id="rId25" Type="http://schemas.openxmlformats.org/officeDocument/2006/relationships/hyperlink" Target="https://nullify.ai/" TargetMode="External"/><Relationship Id="rId33" Type="http://schemas.openxmlformats.org/officeDocument/2006/relationships/hyperlink" Target="https://ruby-robotics.com/" TargetMode="External"/><Relationship Id="rId38" Type="http://schemas.openxmlformats.org/officeDocument/2006/relationships/hyperlink" Target="https://sixwheel.com/" TargetMode="External"/><Relationship Id="rId46" Type="http://schemas.openxmlformats.org/officeDocument/2006/relationships/hyperlink" Target="https://tortugaagtech.com/" TargetMode="External"/><Relationship Id="rId59" Type="http://schemas.openxmlformats.org/officeDocument/2006/relationships/hyperlink" Target="https://www.crunchbase.com/organization/crux-operations-control-management" TargetMode="External"/><Relationship Id="rId67" Type="http://schemas.openxmlformats.org/officeDocument/2006/relationships/hyperlink" Target="https://www.crunchbase.com/organization/kodra-technologies" TargetMode="External"/><Relationship Id="rId20" Type="http://schemas.openxmlformats.org/officeDocument/2006/relationships/hyperlink" Target="https://mashgin.com/" TargetMode="External"/><Relationship Id="rId41" Type="http://schemas.openxmlformats.org/officeDocument/2006/relationships/hyperlink" Target="https://sublayer.com/" TargetMode="External"/><Relationship Id="rId54" Type="http://schemas.openxmlformats.org/officeDocument/2006/relationships/hyperlink" Target="https://www.crunchbase.com/organization/adept-48e7" TargetMode="External"/><Relationship Id="rId62" Type="http://schemas.openxmlformats.org/officeDocument/2006/relationships/hyperlink" Target="https://www.crunchbase.com/organization/esper-9f13" TargetMode="External"/><Relationship Id="rId70" Type="http://schemas.openxmlformats.org/officeDocument/2006/relationships/hyperlink" Target="https://www.crunchbase.com/organization/nautilus-labs" TargetMode="External"/><Relationship Id="rId75" Type="http://schemas.openxmlformats.org/officeDocument/2006/relationships/hyperlink" Target="https://www.crunchbase.com/organization/oma-fertility" TargetMode="External"/><Relationship Id="rId83" Type="http://schemas.openxmlformats.org/officeDocument/2006/relationships/hyperlink" Target="https://www.crunchbase.com/organization/seismic-holding" TargetMode="External"/><Relationship Id="rId88" Type="http://schemas.openxmlformats.org/officeDocument/2006/relationships/hyperlink" Target="https://www.crunchbase.com/organization/steller-pizza" TargetMode="External"/><Relationship Id="rId91" Type="http://schemas.openxmlformats.org/officeDocument/2006/relationships/hyperlink" Target="https://www.crunchbase.com/organization/supertokens" TargetMode="External"/><Relationship Id="rId96" Type="http://schemas.openxmlformats.org/officeDocument/2006/relationships/hyperlink" Target="https://www.crunchbase.com/organization/trucklabs" TargetMode="External"/><Relationship Id="rId1" Type="http://schemas.openxmlformats.org/officeDocument/2006/relationships/hyperlink" Target="https://adept.ai/" TargetMode="External"/><Relationship Id="rId6" Type="http://schemas.openxmlformats.org/officeDocument/2006/relationships/hyperlink" Target="https://chargelab.co/" TargetMode="External"/><Relationship Id="rId15" Type="http://schemas.openxmlformats.org/officeDocument/2006/relationships/hyperlink" Target="https://iasql.com/" TargetMode="External"/><Relationship Id="rId23" Type="http://schemas.openxmlformats.org/officeDocument/2006/relationships/hyperlink" Target="https://nordsense.com/" TargetMode="External"/><Relationship Id="rId28" Type="http://schemas.openxmlformats.org/officeDocument/2006/relationships/hyperlink" Target="https://particle.io/" TargetMode="External"/><Relationship Id="rId36" Type="http://schemas.openxmlformats.org/officeDocument/2006/relationships/hyperlink" Target="https://getsensable.com/" TargetMode="External"/><Relationship Id="rId49" Type="http://schemas.openxmlformats.org/officeDocument/2006/relationships/hyperlink" Target="https://versatile.ai/" TargetMode="External"/><Relationship Id="rId57" Type="http://schemas.openxmlformats.org/officeDocument/2006/relationships/hyperlink" Target="https://www.crunchbase.com/organization/chargelab" TargetMode="External"/><Relationship Id="rId10" Type="http://schemas.openxmlformats.org/officeDocument/2006/relationships/hyperlink" Target="https://daily.co/" TargetMode="External"/><Relationship Id="rId31" Type="http://schemas.openxmlformats.org/officeDocument/2006/relationships/hyperlink" Target="https://radicalsemiconductor.com/" TargetMode="External"/><Relationship Id="rId44" Type="http://schemas.openxmlformats.org/officeDocument/2006/relationships/hyperlink" Target="https://thruwave.com/" TargetMode="External"/><Relationship Id="rId52" Type="http://schemas.openxmlformats.org/officeDocument/2006/relationships/hyperlink" Target="https://www.crunchbase.com/organization/apollo-shield" TargetMode="External"/><Relationship Id="rId60" Type="http://schemas.openxmlformats.org/officeDocument/2006/relationships/hyperlink" Target="https://www.crunchbase.com/organization/pluot" TargetMode="External"/><Relationship Id="rId65" Type="http://schemas.openxmlformats.org/officeDocument/2006/relationships/hyperlink" Target="https://www.crunchbase.com/organization/instrumental" TargetMode="External"/><Relationship Id="rId73" Type="http://schemas.openxmlformats.org/officeDocument/2006/relationships/hyperlink" Target="https://www.crunchbase.com/organization/nullify" TargetMode="External"/><Relationship Id="rId78" Type="http://schemas.openxmlformats.org/officeDocument/2006/relationships/hyperlink" Target="https://www.crunchbase.com/organization/quilter" TargetMode="External"/><Relationship Id="rId81" Type="http://schemas.openxmlformats.org/officeDocument/2006/relationships/hyperlink" Target="https://www.crunchbase.com/organization/ruby-robotics" TargetMode="External"/><Relationship Id="rId86" Type="http://schemas.openxmlformats.org/officeDocument/2006/relationships/hyperlink" Target="https://www.crunchbase.com/organization/sixwheel" TargetMode="External"/><Relationship Id="rId94" Type="http://schemas.openxmlformats.org/officeDocument/2006/relationships/hyperlink" Target="https://www.crunchbase.com/organization/tortuga-agtech" TargetMode="External"/><Relationship Id="rId99" Type="http://schemas.openxmlformats.org/officeDocument/2006/relationships/hyperlink" Target="https://www.crunchbase.com/organization/zed-industries-2ecb" TargetMode="External"/><Relationship Id="rId101" Type="http://schemas.openxmlformats.org/officeDocument/2006/relationships/table" Target="../tables/table1.xml"/><Relationship Id="rId4" Type="http://schemas.openxmlformats.org/officeDocument/2006/relationships/hyperlink" Target="https://cadysolutions.com/" TargetMode="External"/><Relationship Id="rId9" Type="http://schemas.openxmlformats.org/officeDocument/2006/relationships/hyperlink" Target="https://apolloshield.com/" TargetMode="External"/><Relationship Id="rId13" Type="http://schemas.openxmlformats.org/officeDocument/2006/relationships/hyperlink" Target="https://fudge.ai/" TargetMode="External"/><Relationship Id="rId18" Type="http://schemas.openxmlformats.org/officeDocument/2006/relationships/hyperlink" Target="https://kayhan.space/" TargetMode="External"/><Relationship Id="rId39" Type="http://schemas.openxmlformats.org/officeDocument/2006/relationships/hyperlink" Target="https://skycatch.com/" TargetMode="External"/><Relationship Id="rId34" Type="http://schemas.openxmlformats.org/officeDocument/2006/relationships/hyperlink" Target="https://getseam.com/" TargetMode="External"/><Relationship Id="rId50" Type="http://schemas.openxmlformats.org/officeDocument/2006/relationships/hyperlink" Target="https://wildtypefoods.com/" TargetMode="External"/><Relationship Id="rId55" Type="http://schemas.openxmlformats.org/officeDocument/2006/relationships/hyperlink" Target="https://www.crunchbase.com/organization/aperturedata" TargetMode="External"/><Relationship Id="rId76" Type="http://schemas.openxmlformats.org/officeDocument/2006/relationships/hyperlink" Target="https://www.crunchbase.com/organization/particle-3" TargetMode="External"/><Relationship Id="rId97" Type="http://schemas.openxmlformats.org/officeDocument/2006/relationships/hyperlink" Target="https://www.crunchbase.com/organization/versatile-natures" TargetMode="External"/><Relationship Id="rId7" Type="http://schemas.openxmlformats.org/officeDocument/2006/relationships/hyperlink" Target="https://creator.rest/" TargetMode="External"/><Relationship Id="rId71" Type="http://schemas.openxmlformats.org/officeDocument/2006/relationships/hyperlink" Target="https://www.crunchbase.com/organization/nordsense" TargetMode="External"/><Relationship Id="rId92" Type="http://schemas.openxmlformats.org/officeDocument/2006/relationships/hyperlink" Target="https://www.crunchbase.com/organization/thruwave" TargetMode="External"/><Relationship Id="rId2" Type="http://schemas.openxmlformats.org/officeDocument/2006/relationships/hyperlink" Target="https://allspice.io/" TargetMode="External"/><Relationship Id="rId29" Type="http://schemas.openxmlformats.org/officeDocument/2006/relationships/hyperlink" Target="https://privacydynamics.io/" TargetMode="External"/><Relationship Id="rId24" Type="http://schemas.openxmlformats.org/officeDocument/2006/relationships/hyperlink" Target="https://ntopology.com/" TargetMode="External"/><Relationship Id="rId40" Type="http://schemas.openxmlformats.org/officeDocument/2006/relationships/hyperlink" Target="https://eatstellarpizza.com/" TargetMode="External"/><Relationship Id="rId45" Type="http://schemas.openxmlformats.org/officeDocument/2006/relationships/hyperlink" Target="https://topologic.io/" TargetMode="External"/><Relationship Id="rId66" Type="http://schemas.openxmlformats.org/officeDocument/2006/relationships/hyperlink" Target="https://www.crunchbase.com/organization/kayhan-space" TargetMode="External"/><Relationship Id="rId87" Type="http://schemas.openxmlformats.org/officeDocument/2006/relationships/hyperlink" Target="https://www.crunchbase.com/organization/skycatch" TargetMode="External"/><Relationship Id="rId61" Type="http://schemas.openxmlformats.org/officeDocument/2006/relationships/hyperlink" Target="https://www.crunchbase.com/organization/dusty-robotics" TargetMode="External"/><Relationship Id="rId82" Type="http://schemas.openxmlformats.org/officeDocument/2006/relationships/hyperlink" Target="https://www.crunchbase.com/organization/seam" TargetMode="External"/><Relationship Id="rId19" Type="http://schemas.openxmlformats.org/officeDocument/2006/relationships/hyperlink" Target="https://kodra.ai/" TargetMode="External"/><Relationship Id="rId14" Type="http://schemas.openxmlformats.org/officeDocument/2006/relationships/hyperlink" Target="https://hash.ai/" TargetMode="External"/><Relationship Id="rId30" Type="http://schemas.openxmlformats.org/officeDocument/2006/relationships/hyperlink" Target="https://quilter.ai/" TargetMode="External"/><Relationship Id="rId35" Type="http://schemas.openxmlformats.org/officeDocument/2006/relationships/hyperlink" Target="https://myseismic.com/" TargetMode="External"/><Relationship Id="rId56" Type="http://schemas.openxmlformats.org/officeDocument/2006/relationships/hyperlink" Target="https://www.crunchbase.com/organization/cady" TargetMode="External"/><Relationship Id="rId77" Type="http://schemas.openxmlformats.org/officeDocument/2006/relationships/hyperlink" Target="https://www.crunchbase.com/organization/privacy-dynamics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cruxocm.com/" TargetMode="External"/><Relationship Id="rId51" Type="http://schemas.openxmlformats.org/officeDocument/2006/relationships/hyperlink" Target="https://zed.dev/" TargetMode="External"/><Relationship Id="rId72" Type="http://schemas.openxmlformats.org/officeDocument/2006/relationships/hyperlink" Target="https://www.crunchbase.com/organization/ntopology" TargetMode="External"/><Relationship Id="rId93" Type="http://schemas.openxmlformats.org/officeDocument/2006/relationships/hyperlink" Target="https://www.crunchbase.com/organization/topologic-6326" TargetMode="External"/><Relationship Id="rId98" Type="http://schemas.openxmlformats.org/officeDocument/2006/relationships/hyperlink" Target="https://www.crunchbase.com/organization/wild-type" TargetMode="External"/><Relationship Id="rId3" Type="http://schemas.openxmlformats.org/officeDocument/2006/relationships/hyperlink" Target="https://aperturedata.i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1315-6499-455B-8A24-531B7C7CF511}">
  <dimension ref="A1:H53"/>
  <sheetViews>
    <sheetView tabSelected="1" workbookViewId="0">
      <selection activeCell="B3" sqref="B3"/>
    </sheetView>
  </sheetViews>
  <sheetFormatPr defaultRowHeight="15" x14ac:dyDescent="0.25"/>
  <cols>
    <col min="1" max="1" width="16.7109375" bestFit="1" customWidth="1"/>
    <col min="2" max="2" width="31.85546875" bestFit="1" customWidth="1"/>
    <col min="3" max="3" width="18.140625" customWidth="1"/>
    <col min="4" max="4" width="13.7109375" customWidth="1"/>
    <col min="5" max="5" width="48.28515625" customWidth="1"/>
    <col min="6" max="7" width="13.7109375" customWidth="1"/>
    <col min="8" max="8" width="130.42578125" bestFit="1" customWidth="1"/>
  </cols>
  <sheetData>
    <row r="1" spans="1:8" x14ac:dyDescent="0.25">
      <c r="A1" t="s">
        <v>0</v>
      </c>
      <c r="B1" t="s">
        <v>1</v>
      </c>
      <c r="C1" t="s">
        <v>104</v>
      </c>
      <c r="D1" t="s">
        <v>107</v>
      </c>
      <c r="E1" t="s">
        <v>118</v>
      </c>
      <c r="F1" t="s">
        <v>121</v>
      </c>
      <c r="G1" t="s">
        <v>122</v>
      </c>
      <c r="H1" t="s">
        <v>108</v>
      </c>
    </row>
    <row r="2" spans="1:8" x14ac:dyDescent="0.25">
      <c r="A2" t="s">
        <v>2</v>
      </c>
      <c r="B2" s="1" t="s">
        <v>53</v>
      </c>
      <c r="C2" t="s">
        <v>105</v>
      </c>
      <c r="D2" t="s">
        <v>105</v>
      </c>
      <c r="E2" t="s">
        <v>124</v>
      </c>
      <c r="F2" s="5" t="s">
        <v>130</v>
      </c>
      <c r="G2" s="1" t="s">
        <v>127</v>
      </c>
    </row>
    <row r="3" spans="1:8" x14ac:dyDescent="0.25">
      <c r="A3" t="s">
        <v>3</v>
      </c>
      <c r="B3" s="1" t="s">
        <v>58</v>
      </c>
      <c r="C3" t="s">
        <v>105</v>
      </c>
      <c r="D3" t="s">
        <v>105</v>
      </c>
      <c r="E3" t="s">
        <v>125</v>
      </c>
      <c r="F3" s="3" t="s">
        <v>120</v>
      </c>
      <c r="G3" s="1" t="s">
        <v>126</v>
      </c>
    </row>
    <row r="4" spans="1:8" x14ac:dyDescent="0.25">
      <c r="A4" t="s">
        <v>4</v>
      </c>
      <c r="B4" s="1" t="s">
        <v>59</v>
      </c>
      <c r="C4" t="s">
        <v>105</v>
      </c>
      <c r="D4" t="s">
        <v>105</v>
      </c>
      <c r="E4" t="s">
        <v>128</v>
      </c>
      <c r="F4" s="3" t="s">
        <v>120</v>
      </c>
      <c r="G4" s="1" t="s">
        <v>129</v>
      </c>
    </row>
    <row r="5" spans="1:8" x14ac:dyDescent="0.25">
      <c r="A5" t="s">
        <v>5</v>
      </c>
      <c r="B5" s="1" t="s">
        <v>65</v>
      </c>
      <c r="C5" t="s">
        <v>106</v>
      </c>
      <c r="D5" t="s">
        <v>105</v>
      </c>
      <c r="E5" t="s">
        <v>119</v>
      </c>
      <c r="F5" s="3" t="s">
        <v>120</v>
      </c>
      <c r="G5" s="4" t="s">
        <v>123</v>
      </c>
    </row>
    <row r="6" spans="1:8" x14ac:dyDescent="0.25">
      <c r="A6" t="s">
        <v>6</v>
      </c>
      <c r="B6" s="1" t="s">
        <v>60</v>
      </c>
      <c r="C6" t="s">
        <v>105</v>
      </c>
      <c r="D6" t="s">
        <v>105</v>
      </c>
      <c r="E6" t="s">
        <v>131</v>
      </c>
      <c r="F6" s="3" t="s">
        <v>120</v>
      </c>
      <c r="G6" s="1" t="s">
        <v>133</v>
      </c>
      <c r="H6" t="s">
        <v>112</v>
      </c>
    </row>
    <row r="7" spans="1:8" x14ac:dyDescent="0.25">
      <c r="A7" t="s">
        <v>7</v>
      </c>
      <c r="B7" s="1" t="s">
        <v>61</v>
      </c>
      <c r="C7" t="s">
        <v>105</v>
      </c>
      <c r="D7" t="s">
        <v>105</v>
      </c>
      <c r="E7" t="s">
        <v>139</v>
      </c>
      <c r="F7" s="5" t="s">
        <v>139</v>
      </c>
      <c r="G7" t="s">
        <v>139</v>
      </c>
      <c r="H7" t="s">
        <v>138</v>
      </c>
    </row>
    <row r="8" spans="1:8" x14ac:dyDescent="0.25">
      <c r="A8" t="s">
        <v>8</v>
      </c>
      <c r="B8" s="1" t="s">
        <v>62</v>
      </c>
      <c r="C8" t="s">
        <v>105</v>
      </c>
      <c r="D8" t="s">
        <v>105</v>
      </c>
      <c r="E8" t="s">
        <v>142</v>
      </c>
      <c r="F8" s="5" t="s">
        <v>140</v>
      </c>
      <c r="G8" s="1" t="s">
        <v>141</v>
      </c>
    </row>
    <row r="9" spans="1:8" x14ac:dyDescent="0.25">
      <c r="A9" t="s">
        <v>9</v>
      </c>
      <c r="B9" s="1" t="s">
        <v>63</v>
      </c>
      <c r="C9" t="s">
        <v>106</v>
      </c>
      <c r="D9" t="s">
        <v>106</v>
      </c>
      <c r="E9" t="s">
        <v>143</v>
      </c>
      <c r="F9" s="3" t="s">
        <v>132</v>
      </c>
      <c r="G9" s="6" t="s">
        <v>145</v>
      </c>
      <c r="H9" t="s">
        <v>144</v>
      </c>
    </row>
    <row r="10" spans="1:8" x14ac:dyDescent="0.25">
      <c r="A10" t="s">
        <v>10</v>
      </c>
      <c r="B10" s="1" t="s">
        <v>64</v>
      </c>
      <c r="C10" t="s">
        <v>105</v>
      </c>
      <c r="D10" t="s">
        <v>105</v>
      </c>
      <c r="E10" t="s">
        <v>147</v>
      </c>
      <c r="F10" s="3" t="s">
        <v>120</v>
      </c>
      <c r="G10" s="1" t="s">
        <v>146</v>
      </c>
    </row>
    <row r="11" spans="1:8" x14ac:dyDescent="0.25">
      <c r="A11" t="s">
        <v>11</v>
      </c>
      <c r="B11" s="1" t="s">
        <v>73</v>
      </c>
      <c r="C11" t="s">
        <v>105</v>
      </c>
      <c r="D11" t="s">
        <v>105</v>
      </c>
      <c r="E11" t="s">
        <v>124</v>
      </c>
      <c r="F11" s="3" t="s">
        <v>132</v>
      </c>
      <c r="G11" s="1" t="s">
        <v>148</v>
      </c>
    </row>
    <row r="12" spans="1:8" x14ac:dyDescent="0.25">
      <c r="A12" t="s">
        <v>12</v>
      </c>
      <c r="B12" s="1" t="s">
        <v>74</v>
      </c>
      <c r="C12" t="s">
        <v>106</v>
      </c>
      <c r="D12" t="s">
        <v>105</v>
      </c>
      <c r="E12" t="s">
        <v>150</v>
      </c>
      <c r="F12" s="5" t="s">
        <v>140</v>
      </c>
      <c r="G12" s="7" t="s">
        <v>149</v>
      </c>
    </row>
    <row r="13" spans="1:8" x14ac:dyDescent="0.25">
      <c r="A13" t="s">
        <v>13</v>
      </c>
      <c r="B13" s="1" t="s">
        <v>75</v>
      </c>
      <c r="C13" t="s">
        <v>105</v>
      </c>
      <c r="D13" t="s">
        <v>105</v>
      </c>
      <c r="E13" t="s">
        <v>152</v>
      </c>
      <c r="F13" s="5" t="s">
        <v>130</v>
      </c>
      <c r="G13" s="1" t="s">
        <v>151</v>
      </c>
    </row>
    <row r="14" spans="1:8" x14ac:dyDescent="0.25">
      <c r="A14" t="s">
        <v>14</v>
      </c>
      <c r="B14" s="1" t="s">
        <v>54</v>
      </c>
      <c r="C14" t="s">
        <v>105</v>
      </c>
      <c r="D14" t="s">
        <v>105</v>
      </c>
      <c r="E14" t="s">
        <v>139</v>
      </c>
      <c r="F14" s="5" t="s">
        <v>139</v>
      </c>
      <c r="G14" t="s">
        <v>139</v>
      </c>
      <c r="H14" t="s">
        <v>153</v>
      </c>
    </row>
    <row r="15" spans="1:8" x14ac:dyDescent="0.25">
      <c r="A15" t="s">
        <v>15</v>
      </c>
      <c r="B15" s="1" t="s">
        <v>55</v>
      </c>
      <c r="C15" t="s">
        <v>105</v>
      </c>
      <c r="D15" t="s">
        <v>105</v>
      </c>
      <c r="E15" t="s">
        <v>154</v>
      </c>
      <c r="F15" s="3" t="s">
        <v>132</v>
      </c>
      <c r="G15" s="1" t="s">
        <v>155</v>
      </c>
    </row>
    <row r="16" spans="1:8" x14ac:dyDescent="0.25">
      <c r="A16" t="s">
        <v>16</v>
      </c>
      <c r="B16" s="1" t="s">
        <v>66</v>
      </c>
      <c r="C16" t="s">
        <v>105</v>
      </c>
      <c r="D16" t="s">
        <v>105</v>
      </c>
      <c r="E16" t="s">
        <v>156</v>
      </c>
      <c r="F16" s="3" t="s">
        <v>120</v>
      </c>
      <c r="G16" s="1" t="s">
        <v>134</v>
      </c>
    </row>
    <row r="17" spans="1:8" x14ac:dyDescent="0.25">
      <c r="A17" t="s">
        <v>17</v>
      </c>
      <c r="B17" s="1" t="s">
        <v>76</v>
      </c>
      <c r="C17" t="s">
        <v>105</v>
      </c>
      <c r="D17" t="s">
        <v>105</v>
      </c>
      <c r="E17" t="s">
        <v>124</v>
      </c>
      <c r="F17" s="3" t="s">
        <v>120</v>
      </c>
      <c r="G17" t="s">
        <v>139</v>
      </c>
      <c r="H17" t="s">
        <v>111</v>
      </c>
    </row>
    <row r="18" spans="1:8" x14ac:dyDescent="0.25">
      <c r="A18" t="s">
        <v>18</v>
      </c>
      <c r="B18" s="1" t="s">
        <v>67</v>
      </c>
      <c r="C18" t="s">
        <v>106</v>
      </c>
      <c r="D18" t="s">
        <v>105</v>
      </c>
      <c r="E18" t="s">
        <v>119</v>
      </c>
      <c r="F18" s="5" t="s">
        <v>140</v>
      </c>
      <c r="G18" s="7" t="s">
        <v>157</v>
      </c>
      <c r="H18" t="s">
        <v>110</v>
      </c>
    </row>
    <row r="19" spans="1:8" x14ac:dyDescent="0.25">
      <c r="A19" t="s">
        <v>19</v>
      </c>
      <c r="B19" s="1" t="s">
        <v>77</v>
      </c>
      <c r="C19" t="s">
        <v>105</v>
      </c>
      <c r="D19" t="s">
        <v>105</v>
      </c>
      <c r="E19" t="s">
        <v>160</v>
      </c>
      <c r="F19" s="3" t="s">
        <v>132</v>
      </c>
      <c r="G19" s="1" t="s">
        <v>161</v>
      </c>
    </row>
    <row r="20" spans="1:8" x14ac:dyDescent="0.25">
      <c r="A20" t="s">
        <v>20</v>
      </c>
      <c r="B20" s="1" t="s">
        <v>56</v>
      </c>
      <c r="C20" t="s">
        <v>105</v>
      </c>
      <c r="D20" t="s">
        <v>105</v>
      </c>
      <c r="E20" t="s">
        <v>150</v>
      </c>
      <c r="F20" s="3" t="s">
        <v>120</v>
      </c>
      <c r="G20" s="1" t="s">
        <v>162</v>
      </c>
    </row>
    <row r="21" spans="1:8" x14ac:dyDescent="0.25">
      <c r="A21" t="s">
        <v>21</v>
      </c>
      <c r="B21" s="1" t="s">
        <v>68</v>
      </c>
      <c r="C21" t="s">
        <v>106</v>
      </c>
      <c r="D21" t="s">
        <v>105</v>
      </c>
      <c r="E21" t="s">
        <v>119</v>
      </c>
      <c r="F21" s="5" t="s">
        <v>140</v>
      </c>
      <c r="G21" s="7" t="s">
        <v>158</v>
      </c>
    </row>
    <row r="22" spans="1:8" x14ac:dyDescent="0.25">
      <c r="A22" t="s">
        <v>22</v>
      </c>
      <c r="B22" s="1" t="s">
        <v>69</v>
      </c>
      <c r="C22" t="s">
        <v>105</v>
      </c>
      <c r="D22" t="s">
        <v>105</v>
      </c>
      <c r="E22" t="s">
        <v>124</v>
      </c>
      <c r="F22" s="3" t="s">
        <v>132</v>
      </c>
      <c r="G22" s="1" t="s">
        <v>135</v>
      </c>
    </row>
    <row r="23" spans="1:8" x14ac:dyDescent="0.25">
      <c r="A23" t="s">
        <v>23</v>
      </c>
      <c r="B23" s="1" t="s">
        <v>78</v>
      </c>
      <c r="C23" t="s">
        <v>105</v>
      </c>
      <c r="D23" t="s">
        <v>105</v>
      </c>
      <c r="E23" t="s">
        <v>163</v>
      </c>
      <c r="F23" s="5" t="s">
        <v>140</v>
      </c>
      <c r="G23" s="1" t="s">
        <v>164</v>
      </c>
    </row>
    <row r="24" spans="1:8" x14ac:dyDescent="0.25">
      <c r="A24" t="s">
        <v>24</v>
      </c>
      <c r="B24" s="1" t="s">
        <v>70</v>
      </c>
      <c r="C24" t="s">
        <v>106</v>
      </c>
      <c r="D24" t="s">
        <v>105</v>
      </c>
      <c r="E24" t="s">
        <v>165</v>
      </c>
      <c r="F24" s="3" t="s">
        <v>132</v>
      </c>
      <c r="G24" s="7" t="s">
        <v>159</v>
      </c>
    </row>
    <row r="25" spans="1:8" x14ac:dyDescent="0.25">
      <c r="A25" t="s">
        <v>25</v>
      </c>
      <c r="B25" s="1" t="s">
        <v>71</v>
      </c>
      <c r="C25" t="s">
        <v>105</v>
      </c>
      <c r="D25" t="s">
        <v>105</v>
      </c>
      <c r="E25" t="s">
        <v>163</v>
      </c>
      <c r="F25" s="5" t="s">
        <v>130</v>
      </c>
      <c r="G25" s="1" t="s">
        <v>136</v>
      </c>
    </row>
    <row r="26" spans="1:8" x14ac:dyDescent="0.25">
      <c r="A26" t="s">
        <v>26</v>
      </c>
      <c r="B26" s="1" t="s">
        <v>57</v>
      </c>
      <c r="C26" t="s">
        <v>105</v>
      </c>
      <c r="D26" t="s">
        <v>105</v>
      </c>
      <c r="E26" t="s">
        <v>166</v>
      </c>
      <c r="F26" s="3" t="s">
        <v>132</v>
      </c>
      <c r="G26" s="1" t="s">
        <v>167</v>
      </c>
    </row>
    <row r="27" spans="1:8" x14ac:dyDescent="0.25">
      <c r="A27" t="s">
        <v>27</v>
      </c>
      <c r="B27" s="1" t="s">
        <v>72</v>
      </c>
      <c r="C27" t="s">
        <v>105</v>
      </c>
      <c r="D27" t="s">
        <v>105</v>
      </c>
      <c r="E27" t="s">
        <v>124</v>
      </c>
      <c r="F27" s="3" t="s">
        <v>132</v>
      </c>
      <c r="G27" s="1" t="s">
        <v>137</v>
      </c>
    </row>
    <row r="28" spans="1:8" x14ac:dyDescent="0.25">
      <c r="A28" t="s">
        <v>28</v>
      </c>
      <c r="B28" s="1" t="s">
        <v>79</v>
      </c>
      <c r="C28" t="s">
        <v>105</v>
      </c>
      <c r="D28" t="s">
        <v>106</v>
      </c>
      <c r="E28" t="s">
        <v>169</v>
      </c>
      <c r="F28" s="3" t="s">
        <v>132</v>
      </c>
      <c r="G28" s="1" t="s">
        <v>170</v>
      </c>
      <c r="H28" t="s">
        <v>109</v>
      </c>
    </row>
    <row r="29" spans="1:8" x14ac:dyDescent="0.25">
      <c r="A29" t="s">
        <v>29</v>
      </c>
      <c r="B29" s="1" t="s">
        <v>80</v>
      </c>
      <c r="C29" t="s">
        <v>106</v>
      </c>
      <c r="D29" t="s">
        <v>105</v>
      </c>
      <c r="E29" t="s">
        <v>124</v>
      </c>
      <c r="F29" s="5" t="s">
        <v>130</v>
      </c>
      <c r="G29" s="7" t="s">
        <v>171</v>
      </c>
    </row>
    <row r="30" spans="1:8" x14ac:dyDescent="0.25">
      <c r="A30" t="s">
        <v>30</v>
      </c>
      <c r="B30" s="1" t="s">
        <v>81</v>
      </c>
      <c r="C30" t="s">
        <v>105</v>
      </c>
      <c r="D30" t="s">
        <v>105</v>
      </c>
      <c r="E30" t="s">
        <v>173</v>
      </c>
      <c r="F30" s="3" t="s">
        <v>132</v>
      </c>
      <c r="G30" s="1" t="s">
        <v>172</v>
      </c>
    </row>
    <row r="31" spans="1:8" x14ac:dyDescent="0.25">
      <c r="A31" t="s">
        <v>31</v>
      </c>
      <c r="B31" s="1" t="s">
        <v>82</v>
      </c>
      <c r="C31" t="s">
        <v>105</v>
      </c>
      <c r="D31" t="s">
        <v>105</v>
      </c>
      <c r="E31" t="s">
        <v>174</v>
      </c>
      <c r="F31" s="3" t="s">
        <v>120</v>
      </c>
      <c r="G31" s="1" t="s">
        <v>168</v>
      </c>
    </row>
    <row r="32" spans="1:8" x14ac:dyDescent="0.25">
      <c r="A32" t="s">
        <v>32</v>
      </c>
      <c r="B32" s="1" t="s">
        <v>83</v>
      </c>
      <c r="C32" t="s">
        <v>106</v>
      </c>
      <c r="D32" t="s">
        <v>106</v>
      </c>
      <c r="E32" t="s">
        <v>176</v>
      </c>
      <c r="F32" s="3" t="s">
        <v>120</v>
      </c>
      <c r="G32" s="7" t="s">
        <v>175</v>
      </c>
    </row>
    <row r="33" spans="1:8" x14ac:dyDescent="0.25">
      <c r="A33" t="s">
        <v>33</v>
      </c>
      <c r="B33" s="1" t="s">
        <v>84</v>
      </c>
      <c r="C33" t="s">
        <v>105</v>
      </c>
      <c r="D33" t="s">
        <v>105</v>
      </c>
      <c r="E33" t="s">
        <v>177</v>
      </c>
      <c r="F33" s="3" t="s">
        <v>120</v>
      </c>
      <c r="G33" s="1" t="s">
        <v>178</v>
      </c>
      <c r="H33" t="s">
        <v>113</v>
      </c>
    </row>
    <row r="34" spans="1:8" x14ac:dyDescent="0.25">
      <c r="A34" t="s">
        <v>34</v>
      </c>
      <c r="B34" s="1" t="s">
        <v>85</v>
      </c>
      <c r="C34" t="s">
        <v>106</v>
      </c>
      <c r="D34" t="s">
        <v>105</v>
      </c>
      <c r="E34" t="s">
        <v>179</v>
      </c>
      <c r="F34" s="3" t="s">
        <v>120</v>
      </c>
      <c r="G34" s="7" t="s">
        <v>180</v>
      </c>
      <c r="H34" t="s">
        <v>114</v>
      </c>
    </row>
    <row r="35" spans="1:8" x14ac:dyDescent="0.25">
      <c r="A35" t="s">
        <v>35</v>
      </c>
      <c r="B35" s="1" t="s">
        <v>86</v>
      </c>
      <c r="C35" t="s">
        <v>106</v>
      </c>
      <c r="D35" t="s">
        <v>105</v>
      </c>
      <c r="E35" t="s">
        <v>124</v>
      </c>
      <c r="F35" s="3" t="s">
        <v>132</v>
      </c>
      <c r="G35" s="7" t="s">
        <v>181</v>
      </c>
      <c r="H35" t="s">
        <v>115</v>
      </c>
    </row>
    <row r="36" spans="1:8" x14ac:dyDescent="0.25">
      <c r="A36" t="s">
        <v>36</v>
      </c>
      <c r="B36" s="1" t="s">
        <v>87</v>
      </c>
      <c r="C36" t="s">
        <v>106</v>
      </c>
      <c r="D36" t="s">
        <v>105</v>
      </c>
      <c r="E36" t="s">
        <v>183</v>
      </c>
      <c r="F36" s="3" t="s">
        <v>132</v>
      </c>
      <c r="G36" s="7" t="s">
        <v>182</v>
      </c>
    </row>
    <row r="37" spans="1:8" x14ac:dyDescent="0.25">
      <c r="A37" t="s">
        <v>37</v>
      </c>
      <c r="B37" s="1" t="s">
        <v>88</v>
      </c>
      <c r="C37" t="s">
        <v>105</v>
      </c>
      <c r="D37" t="s">
        <v>105</v>
      </c>
      <c r="E37" t="s">
        <v>119</v>
      </c>
      <c r="F37" s="3" t="s">
        <v>132</v>
      </c>
      <c r="G37" s="1" t="s">
        <v>184</v>
      </c>
    </row>
    <row r="38" spans="1:8" x14ac:dyDescent="0.25">
      <c r="A38" t="s">
        <v>38</v>
      </c>
      <c r="B38" s="1" t="s">
        <v>89</v>
      </c>
      <c r="C38" t="s">
        <v>106</v>
      </c>
      <c r="D38" t="s">
        <v>105</v>
      </c>
      <c r="E38" t="s">
        <v>124</v>
      </c>
      <c r="F38" s="3" t="s">
        <v>120</v>
      </c>
      <c r="G38" s="7" t="s">
        <v>185</v>
      </c>
    </row>
    <row r="39" spans="1:8" x14ac:dyDescent="0.25">
      <c r="A39" t="s">
        <v>39</v>
      </c>
      <c r="B39" s="1" t="s">
        <v>90</v>
      </c>
      <c r="C39" t="s">
        <v>106</v>
      </c>
      <c r="D39" t="s">
        <v>106</v>
      </c>
      <c r="E39" t="s">
        <v>124</v>
      </c>
      <c r="F39" s="3" t="s">
        <v>120</v>
      </c>
      <c r="G39" s="7" t="s">
        <v>190</v>
      </c>
      <c r="H39" t="s">
        <v>116</v>
      </c>
    </row>
    <row r="40" spans="1:8" x14ac:dyDescent="0.25">
      <c r="A40" t="s">
        <v>40</v>
      </c>
      <c r="B40" s="1" t="s">
        <v>91</v>
      </c>
      <c r="C40" t="s">
        <v>105</v>
      </c>
      <c r="D40" t="s">
        <v>105</v>
      </c>
      <c r="E40" t="s">
        <v>124</v>
      </c>
      <c r="F40" s="5" t="s">
        <v>140</v>
      </c>
      <c r="G40" s="1" t="s">
        <v>186</v>
      </c>
    </row>
    <row r="41" spans="1:8" x14ac:dyDescent="0.25">
      <c r="A41" t="s">
        <v>41</v>
      </c>
      <c r="B41" s="1" t="s">
        <v>92</v>
      </c>
      <c r="C41" t="s">
        <v>106</v>
      </c>
      <c r="D41" t="s">
        <v>105</v>
      </c>
      <c r="E41" t="s">
        <v>174</v>
      </c>
      <c r="F41" s="5" t="s">
        <v>140</v>
      </c>
      <c r="G41" s="7" t="s">
        <v>191</v>
      </c>
      <c r="H41" t="s">
        <v>114</v>
      </c>
    </row>
    <row r="42" spans="1:8" x14ac:dyDescent="0.25">
      <c r="A42" t="s">
        <v>42</v>
      </c>
      <c r="B42" s="1" t="s">
        <v>93</v>
      </c>
      <c r="C42" t="s">
        <v>105</v>
      </c>
      <c r="D42" t="s">
        <v>105</v>
      </c>
      <c r="E42" t="s">
        <v>163</v>
      </c>
      <c r="F42" s="3" t="s">
        <v>132</v>
      </c>
      <c r="G42" s="1" t="s">
        <v>187</v>
      </c>
    </row>
    <row r="43" spans="1:8" x14ac:dyDescent="0.25">
      <c r="A43" t="s">
        <v>43</v>
      </c>
      <c r="B43" s="1" t="s">
        <v>94</v>
      </c>
      <c r="C43" t="s">
        <v>105</v>
      </c>
      <c r="D43" t="s">
        <v>105</v>
      </c>
      <c r="E43" t="s">
        <v>193</v>
      </c>
      <c r="F43" s="3" t="s">
        <v>120</v>
      </c>
      <c r="G43" s="1" t="s">
        <v>192</v>
      </c>
      <c r="H43" t="s">
        <v>117</v>
      </c>
    </row>
    <row r="44" spans="1:8" x14ac:dyDescent="0.25">
      <c r="A44" t="s">
        <v>44</v>
      </c>
      <c r="B44" s="1" t="s">
        <v>95</v>
      </c>
      <c r="C44" t="s">
        <v>105</v>
      </c>
      <c r="D44" t="s">
        <v>105</v>
      </c>
      <c r="E44" t="s">
        <v>124</v>
      </c>
      <c r="F44" s="3" t="s">
        <v>132</v>
      </c>
      <c r="G44" s="1" t="s">
        <v>194</v>
      </c>
    </row>
    <row r="45" spans="1:8" x14ac:dyDescent="0.25">
      <c r="A45" t="s">
        <v>45</v>
      </c>
      <c r="B45" s="1" t="s">
        <v>96</v>
      </c>
      <c r="C45" t="s">
        <v>106</v>
      </c>
      <c r="D45" t="s">
        <v>105</v>
      </c>
      <c r="E45" t="s">
        <v>173</v>
      </c>
      <c r="F45" s="3" t="s">
        <v>120</v>
      </c>
      <c r="G45" s="7" t="s">
        <v>188</v>
      </c>
    </row>
    <row r="46" spans="1:8" x14ac:dyDescent="0.25">
      <c r="A46" t="s">
        <v>46</v>
      </c>
      <c r="B46" s="1" t="s">
        <v>97</v>
      </c>
      <c r="C46" t="s">
        <v>105</v>
      </c>
      <c r="D46" t="s">
        <v>105</v>
      </c>
      <c r="E46" t="s">
        <v>125</v>
      </c>
      <c r="F46" s="3" t="s">
        <v>132</v>
      </c>
      <c r="G46" s="1" t="s">
        <v>195</v>
      </c>
      <c r="H46" t="s">
        <v>196</v>
      </c>
    </row>
    <row r="47" spans="1:8" x14ac:dyDescent="0.25">
      <c r="A47" t="s">
        <v>47</v>
      </c>
      <c r="B47" s="1" t="s">
        <v>98</v>
      </c>
      <c r="C47" t="s">
        <v>106</v>
      </c>
      <c r="D47" t="s">
        <v>105</v>
      </c>
      <c r="E47" t="s">
        <v>198</v>
      </c>
      <c r="F47" s="3" t="s">
        <v>132</v>
      </c>
      <c r="G47" s="7" t="s">
        <v>197</v>
      </c>
    </row>
    <row r="48" spans="1:8" x14ac:dyDescent="0.25">
      <c r="A48" t="s">
        <v>48</v>
      </c>
      <c r="B48" s="1" t="s">
        <v>99</v>
      </c>
      <c r="C48" t="s">
        <v>105</v>
      </c>
      <c r="D48" t="s">
        <v>105</v>
      </c>
      <c r="E48" t="s">
        <v>124</v>
      </c>
      <c r="F48" s="3" t="s">
        <v>120</v>
      </c>
      <c r="G48" s="1" t="s">
        <v>199</v>
      </c>
      <c r="H48" t="s">
        <v>200</v>
      </c>
    </row>
    <row r="49" spans="1:8" x14ac:dyDescent="0.25">
      <c r="A49" t="s">
        <v>49</v>
      </c>
      <c r="B49" s="1" t="s">
        <v>100</v>
      </c>
      <c r="C49" t="s">
        <v>106</v>
      </c>
      <c r="D49" t="s">
        <v>105</v>
      </c>
      <c r="E49" t="s">
        <v>193</v>
      </c>
      <c r="F49" s="3" t="s">
        <v>132</v>
      </c>
      <c r="G49" s="7" t="s">
        <v>189</v>
      </c>
      <c r="H49" t="s">
        <v>201</v>
      </c>
    </row>
    <row r="50" spans="1:8" x14ac:dyDescent="0.25">
      <c r="A50" t="s">
        <v>50</v>
      </c>
      <c r="B50" s="1" t="s">
        <v>101</v>
      </c>
      <c r="C50" t="s">
        <v>106</v>
      </c>
      <c r="D50" t="s">
        <v>105</v>
      </c>
      <c r="E50" t="s">
        <v>203</v>
      </c>
      <c r="F50" s="5" t="s">
        <v>140</v>
      </c>
      <c r="G50" s="7" t="s">
        <v>202</v>
      </c>
      <c r="H50" t="s">
        <v>204</v>
      </c>
    </row>
    <row r="51" spans="1:8" x14ac:dyDescent="0.25">
      <c r="A51" t="s">
        <v>51</v>
      </c>
      <c r="B51" s="1" t="s">
        <v>102</v>
      </c>
      <c r="C51" t="s">
        <v>106</v>
      </c>
      <c r="D51" t="s">
        <v>105</v>
      </c>
      <c r="E51" t="s">
        <v>124</v>
      </c>
      <c r="F51" s="3" t="s">
        <v>132</v>
      </c>
      <c r="G51" s="7" t="s">
        <v>205</v>
      </c>
      <c r="H51" t="s">
        <v>206</v>
      </c>
    </row>
    <row r="52" spans="1:8" x14ac:dyDescent="0.25">
      <c r="A52" t="s">
        <v>52</v>
      </c>
      <c r="B52" s="1" t="s">
        <v>103</v>
      </c>
      <c r="C52" t="s">
        <v>105</v>
      </c>
      <c r="D52" t="s">
        <v>105</v>
      </c>
      <c r="E52" t="s">
        <v>124</v>
      </c>
      <c r="F52" s="3" t="s">
        <v>132</v>
      </c>
      <c r="G52" s="1" t="s">
        <v>207</v>
      </c>
      <c r="H52" t="s">
        <v>208</v>
      </c>
    </row>
    <row r="53" spans="1:8" x14ac:dyDescent="0.25">
      <c r="F53" s="2"/>
      <c r="G53" s="2"/>
    </row>
  </sheetData>
  <hyperlinks>
    <hyperlink ref="B2" r:id="rId1" xr:uid="{3A93FB40-5BE0-40A1-8946-3CB9F2AAA3D6}"/>
    <hyperlink ref="B3" r:id="rId2" xr:uid="{0D226ABA-CAD5-4A02-A40B-848A272E8CD9}"/>
    <hyperlink ref="B4" r:id="rId3" xr:uid="{50524781-FE1F-412F-8CE5-9A3817FDE284}"/>
    <hyperlink ref="B6" r:id="rId4" xr:uid="{CA0D2087-C005-4E56-A7E9-632BEFFB4130}"/>
    <hyperlink ref="B7" r:id="rId5" xr:uid="{BD637647-777B-42BB-9008-D331A29705A6}"/>
    <hyperlink ref="B8" r:id="rId6" xr:uid="{3FB481C7-F3A9-437B-9152-2F5ECA59C8E5}"/>
    <hyperlink ref="B9" r:id="rId7" xr:uid="{8C1A2987-CABC-4D73-9ED7-087E52D3B338}"/>
    <hyperlink ref="B10" r:id="rId8" xr:uid="{0B641B45-8D7E-4066-8BD3-C74A4F08A641}"/>
    <hyperlink ref="B5" r:id="rId9" xr:uid="{AD110B6A-1D11-4229-BAFC-265FF7BBD9B9}"/>
    <hyperlink ref="B11" r:id="rId10" xr:uid="{F56DD648-C3F0-4A01-A241-895A8FC7D37B}"/>
    <hyperlink ref="B12" r:id="rId11" xr:uid="{6695BE56-1432-440A-8704-0E053F2FD259}"/>
    <hyperlink ref="B13" r:id="rId12" xr:uid="{7D7C0609-A3C0-4B46-A9D8-2057333B5E9F}"/>
    <hyperlink ref="B14" r:id="rId13" xr:uid="{029C81FE-C051-4309-9BB9-5ED0029062EA}"/>
    <hyperlink ref="B15" r:id="rId14" xr:uid="{579B53DA-1F0E-419F-8877-5678282F0741}"/>
    <hyperlink ref="B16" r:id="rId15" xr:uid="{DBF731EB-9DF5-4C66-9B9B-34149D80AC7D}"/>
    <hyperlink ref="B17" r:id="rId16" xr:uid="{746CF715-A325-4EE1-B7CD-8E0D71B90AC1}"/>
    <hyperlink ref="B18" r:id="rId17" xr:uid="{65525DCE-31C7-4001-A068-1699C52FB1D7}"/>
    <hyperlink ref="B19" r:id="rId18" xr:uid="{7CADE045-8C45-4F55-8DA5-5CF089B861D6}"/>
    <hyperlink ref="B20" r:id="rId19" xr:uid="{C4B4BCCA-65CC-4BB2-B135-7345EE2A1632}"/>
    <hyperlink ref="B21" r:id="rId20" xr:uid="{729ADA2D-99A5-4279-9E32-02796E525AD5}"/>
    <hyperlink ref="B22" r:id="rId21" xr:uid="{510C61E6-349D-406B-8D4B-B33319A18D18}"/>
    <hyperlink ref="B23" r:id="rId22" xr:uid="{3B8F0099-AB63-4554-B971-103E37BDA863}"/>
    <hyperlink ref="B24" r:id="rId23" xr:uid="{BC0D1CFF-6ECA-4B56-B657-0000CA4B5FB8}"/>
    <hyperlink ref="B25" r:id="rId24" xr:uid="{3F901A21-9485-477A-9651-8CB3870FF33E}"/>
    <hyperlink ref="B26" r:id="rId25" xr:uid="{82734DD6-6970-4DE9-B829-94615DEFB872}"/>
    <hyperlink ref="B27" r:id="rId26" xr:uid="{117EE1DC-311C-4580-844A-91BC550F74EC}"/>
    <hyperlink ref="B28" r:id="rId27" xr:uid="{30217758-01D9-4CAE-BC04-D71EFF0F1B23}"/>
    <hyperlink ref="B29" r:id="rId28" xr:uid="{8529EAD5-29B6-4D5F-804A-DB02814074E1}"/>
    <hyperlink ref="B30" r:id="rId29" xr:uid="{2ACC203A-5DEB-493C-AE2E-8542991C1757}"/>
    <hyperlink ref="B31" r:id="rId30" xr:uid="{A6D52640-C603-4DA4-861A-36A7166E5406}"/>
    <hyperlink ref="B32" r:id="rId31" xr:uid="{CB860931-CF50-4481-9FCC-E8923932160A}"/>
    <hyperlink ref="B33" r:id="rId32" xr:uid="{34E5C08A-37E2-42C5-8938-E92DC67FAB43}"/>
    <hyperlink ref="B34" r:id="rId33" xr:uid="{50130CCD-F646-4B74-9C8C-C9EF1EA614E0}"/>
    <hyperlink ref="B35" r:id="rId34" xr:uid="{F31BE65C-4AE5-4A75-A811-4672D94A0333}"/>
    <hyperlink ref="B36" r:id="rId35" xr:uid="{FE8B5656-EB65-4FF9-B39B-DD9AB2221311}"/>
    <hyperlink ref="B37" r:id="rId36" xr:uid="{24841764-1147-4AE6-A359-C175D50BAB31}"/>
    <hyperlink ref="B38" r:id="rId37" xr:uid="{F3A5BD9A-3D9B-4278-9F44-690A7553F107}"/>
    <hyperlink ref="B39" r:id="rId38" xr:uid="{3FA649AC-89C9-45CF-A22F-94AF2369B282}"/>
    <hyperlink ref="B40" r:id="rId39" xr:uid="{8E55087E-1225-4B98-B86A-A60865200B60}"/>
    <hyperlink ref="B41" r:id="rId40" xr:uid="{ED5B4267-5645-4250-903D-0BD3D1FC3780}"/>
    <hyperlink ref="B42" r:id="rId41" xr:uid="{4FCBCF46-BA07-4435-913E-F859B67D8018}"/>
    <hyperlink ref="B43" r:id="rId42" xr:uid="{A49F98CC-2033-4B47-BBFE-2A3E8BCE98FE}"/>
    <hyperlink ref="B44" r:id="rId43" xr:uid="{FF1380C7-F96A-43D4-B962-88D13EC4180E}"/>
    <hyperlink ref="B45" r:id="rId44" xr:uid="{80CA035C-B0D8-4ABE-8894-F42CEE4507D1}"/>
    <hyperlink ref="B46" r:id="rId45" xr:uid="{CC48E5A0-9B84-4844-9D3E-13BECB6AD8C3}"/>
    <hyperlink ref="B47" r:id="rId46" xr:uid="{4E511FFB-9F27-4960-A80F-48308B11BFE4}"/>
    <hyperlink ref="B48" r:id="rId47" xr:uid="{1CF1F3E7-CC82-460A-B2F9-C6B4D1CDFC09}"/>
    <hyperlink ref="B49" r:id="rId48" xr:uid="{46704EA1-6350-4489-9B88-7F05AE44DDCF}"/>
    <hyperlink ref="B50" r:id="rId49" xr:uid="{2F9CAB86-9145-4A5C-A35C-F4A11E59D919}"/>
    <hyperlink ref="B51" r:id="rId50" xr:uid="{9FE581BC-DBCF-43FA-91B2-975EB3384675}"/>
    <hyperlink ref="B52" r:id="rId51" xr:uid="{B0F21F7C-B71A-4BAA-A309-685E44DC8065}"/>
    <hyperlink ref="G5" r:id="rId52" xr:uid="{9C9AB237-340B-422A-9F67-8C2041A1477A}"/>
    <hyperlink ref="G3" r:id="rId53" xr:uid="{98BAD05F-EAB1-4578-BF53-4924C08C115D}"/>
    <hyperlink ref="G2" r:id="rId54" xr:uid="{6CCD162F-1934-4217-8541-ADBF2F725B92}"/>
    <hyperlink ref="G4" r:id="rId55" xr:uid="{AB6E1264-B57C-4DCB-8888-A0CC98C3FF62}"/>
    <hyperlink ref="G6" r:id="rId56" xr:uid="{8CEC8F83-C5C8-43CE-9285-BDAC81C57D95}"/>
    <hyperlink ref="G8" r:id="rId57" xr:uid="{EC8FC4A2-3FF0-45F1-9043-199A966187AE}"/>
    <hyperlink ref="G9" r:id="rId58" xr:uid="{BA014634-30AC-44AA-821A-DF97C42A86AB}"/>
    <hyperlink ref="G10" r:id="rId59" xr:uid="{48CC7636-8F3C-4CB7-B063-8AE7726B6AF3}"/>
    <hyperlink ref="G11" r:id="rId60" xr:uid="{EE7DAC6E-239B-4E71-882A-4F76F999DCA9}"/>
    <hyperlink ref="G12" r:id="rId61" xr:uid="{5550ADAA-10AA-4AFA-BD11-E3FFD69AD49A}"/>
    <hyperlink ref="G13" r:id="rId62" xr:uid="{080E0457-4EC5-4489-AE8C-4C14BAF58835}"/>
    <hyperlink ref="G15" r:id="rId63" xr:uid="{DE696C9A-B3F6-4579-807E-09058454557D}"/>
    <hyperlink ref="G16" r:id="rId64" xr:uid="{2148EB55-475B-4732-8D3B-E8F18C9E6365}"/>
    <hyperlink ref="G18" r:id="rId65" xr:uid="{E8B683E8-4D77-469A-88DC-53FA7A2F9779}"/>
    <hyperlink ref="G19" r:id="rId66" xr:uid="{1D282A4C-F031-4FDE-8550-BE9B999DAAA0}"/>
    <hyperlink ref="G20" r:id="rId67" xr:uid="{3F42B0C0-832A-4DFB-80D1-4968AD9E8356}"/>
    <hyperlink ref="G21" r:id="rId68" xr:uid="{13985296-5305-407E-AD30-A5B88BFAA076}"/>
    <hyperlink ref="G22" r:id="rId69" xr:uid="{6ABAE1D7-6C39-4E6F-9CFF-4CBB79A85FA8}"/>
    <hyperlink ref="G23" r:id="rId70" xr:uid="{9048B645-BD8F-4CB3-9AF5-5B841B97D7F0}"/>
    <hyperlink ref="G24" r:id="rId71" xr:uid="{6A025891-73C9-4D3E-BBF2-55F8EF0BCFC5}"/>
    <hyperlink ref="G25" r:id="rId72" xr:uid="{90C8D0F2-D0AB-41BC-BF7A-9B454D429EC4}"/>
    <hyperlink ref="G26" r:id="rId73" xr:uid="{B2F8A135-AF19-4A68-874D-0187909A00C5}"/>
    <hyperlink ref="G27" r:id="rId74" xr:uid="{E7CE95D8-5E19-4514-8EF3-FABD4610E1CD}"/>
    <hyperlink ref="G28" r:id="rId75" xr:uid="{492171A9-AE35-4689-AFC9-14742EAE5EF1}"/>
    <hyperlink ref="G29" r:id="rId76" xr:uid="{04783DE5-FD97-4491-BD99-1042723C74EF}"/>
    <hyperlink ref="G30" r:id="rId77" xr:uid="{2BCA03F6-6095-4756-A9E1-7F17F29D51E2}"/>
    <hyperlink ref="G31" r:id="rId78" xr:uid="{826A48EC-D377-43D1-88E1-513D4B194205}"/>
    <hyperlink ref="G32" r:id="rId79" xr:uid="{7146C3BC-8451-4F7E-8C25-BF20F2C6D202}"/>
    <hyperlink ref="G33" r:id="rId80" xr:uid="{74836E69-FD19-43D9-847C-134C1EBB16AD}"/>
    <hyperlink ref="G34" r:id="rId81" xr:uid="{8AE013E5-26CE-4561-B117-2D9923071F00}"/>
    <hyperlink ref="G35" r:id="rId82" xr:uid="{EE6C117F-E891-41BE-938C-EAEBA3229CB8}"/>
    <hyperlink ref="G36" r:id="rId83" xr:uid="{C4A81126-2C70-4DE2-982E-6C67763607AF}"/>
    <hyperlink ref="G37" r:id="rId84" xr:uid="{AC76EF6B-B1A9-4FBA-8D38-55B40DE7BFEF}"/>
    <hyperlink ref="G38" r:id="rId85" xr:uid="{0FC395A9-E7C5-4B07-95FF-B4EDF4E68A8F}"/>
    <hyperlink ref="G39" r:id="rId86" xr:uid="{1F950763-B29B-4B3C-8341-5E030B7FE11B}"/>
    <hyperlink ref="G40" r:id="rId87" xr:uid="{10249F29-B697-4C92-AF59-BE4900F46537}"/>
    <hyperlink ref="G41" r:id="rId88" xr:uid="{D88CE9A8-686C-455E-BED5-2778BC95148B}"/>
    <hyperlink ref="G42" r:id="rId89" xr:uid="{7F86AAA8-DCCC-4C27-B168-B5FFD1CAD143}"/>
    <hyperlink ref="G43" r:id="rId90" xr:uid="{AB9963AF-9618-4B68-8D8A-4A75A9F9B510}"/>
    <hyperlink ref="G44" r:id="rId91" xr:uid="{0CBA47E3-C1B3-4A3D-8546-3267AF4A6FE3}"/>
    <hyperlink ref="G45" r:id="rId92" xr:uid="{BC40FD9A-9131-49BA-AA26-A0E2F78DF808}"/>
    <hyperlink ref="G46" r:id="rId93" xr:uid="{51234FB0-FF50-4351-A589-34CEAEDC6F5D}"/>
    <hyperlink ref="G47" r:id="rId94" xr:uid="{6B75EA78-B6B9-454D-9607-C90125A24614}"/>
    <hyperlink ref="G48" r:id="rId95" xr:uid="{2318E30C-99A2-4AD7-8840-F8AA5261A40A}"/>
    <hyperlink ref="G49" r:id="rId96" xr:uid="{FC0A6CC4-CFBC-4ECA-9929-AA041AD2E9B0}"/>
    <hyperlink ref="G50" r:id="rId97" xr:uid="{6D0CB002-B7D6-45E6-A107-81A1F690309E}"/>
    <hyperlink ref="G51" r:id="rId98" xr:uid="{4CBFA44A-8DD1-42D7-8644-795FC08A4A5A}"/>
    <hyperlink ref="G52" r:id="rId99" xr:uid="{EE531C99-516B-4F18-827F-A42E21DD9E7E}"/>
  </hyperlinks>
  <pageMargins left="0.7" right="0.7" top="0.75" bottom="0.75" header="0.3" footer="0.3"/>
  <pageSetup orientation="portrait" r:id="rId100"/>
  <tableParts count="1">
    <tablePart r:id="rId10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E1AC-10CD-4092-A273-5F3FD87B29F6}">
  <dimension ref="A1:B44"/>
  <sheetViews>
    <sheetView workbookViewId="0">
      <selection activeCell="L35" sqref="L35"/>
    </sheetView>
  </sheetViews>
  <sheetFormatPr defaultRowHeight="15" x14ac:dyDescent="0.25"/>
  <sheetData>
    <row r="1" spans="1:2" x14ac:dyDescent="0.25">
      <c r="A1" s="8" t="s">
        <v>209</v>
      </c>
    </row>
    <row r="2" spans="1:2" x14ac:dyDescent="0.25">
      <c r="A2" t="s">
        <v>210</v>
      </c>
      <c r="B2">
        <f>COUNTIF(Table1[physical_product],"y")</f>
        <v>19</v>
      </c>
    </row>
    <row r="3" spans="1:2" x14ac:dyDescent="0.25">
      <c r="A3" t="s">
        <v>211</v>
      </c>
      <c r="B3">
        <f>COUNTIF(Table1[physical_product],"n")</f>
        <v>32</v>
      </c>
    </row>
    <row r="16" spans="1:2" x14ac:dyDescent="0.25">
      <c r="A16" s="8" t="s">
        <v>212</v>
      </c>
    </row>
    <row r="17" spans="1:2" x14ac:dyDescent="0.25">
      <c r="A17" s="2" t="s">
        <v>120</v>
      </c>
      <c r="B17">
        <f>COUNTIF(Table1[employees],"1-10")</f>
        <v>17</v>
      </c>
    </row>
    <row r="18" spans="1:2" x14ac:dyDescent="0.25">
      <c r="A18" s="2" t="s">
        <v>132</v>
      </c>
      <c r="B18">
        <f>COUNTIF(Table1[employees],"11-50")</f>
        <v>20</v>
      </c>
    </row>
    <row r="19" spans="1:2" x14ac:dyDescent="0.25">
      <c r="A19" s="2" t="s">
        <v>140</v>
      </c>
      <c r="B19">
        <f>COUNTIF(Table1[employees],"51-100")</f>
        <v>8</v>
      </c>
    </row>
    <row r="20" spans="1:2" x14ac:dyDescent="0.25">
      <c r="A20" s="2" t="s">
        <v>130</v>
      </c>
      <c r="B20">
        <f>COUNTIF(Table1[employees],"101-250")</f>
        <v>4</v>
      </c>
    </row>
    <row r="21" spans="1:2" x14ac:dyDescent="0.25">
      <c r="A21" s="2" t="s">
        <v>139</v>
      </c>
      <c r="B21">
        <f>COUNTIF(Table1[employees],"Unknown")</f>
        <v>2</v>
      </c>
    </row>
    <row r="32" spans="1:2" x14ac:dyDescent="0.25">
      <c r="A32" s="8" t="s">
        <v>213</v>
      </c>
    </row>
    <row r="33" spans="1:2" x14ac:dyDescent="0.25">
      <c r="A33" t="s">
        <v>214</v>
      </c>
      <c r="B33">
        <f>COUNTIF(Table1[location],"*California")</f>
        <v>32</v>
      </c>
    </row>
    <row r="34" spans="1:2" x14ac:dyDescent="0.25">
      <c r="A34" t="s">
        <v>215</v>
      </c>
      <c r="B34">
        <f>COUNTIF(Table1[location],"*New York")</f>
        <v>3</v>
      </c>
    </row>
    <row r="35" spans="1:2" x14ac:dyDescent="0.25">
      <c r="A35" t="s">
        <v>139</v>
      </c>
      <c r="B35">
        <f>COUNTIF(Table1[location],"Unknown")</f>
        <v>2</v>
      </c>
    </row>
    <row r="36" spans="1:2" x14ac:dyDescent="0.25">
      <c r="A36" t="s">
        <v>216</v>
      </c>
      <c r="B36">
        <f>COUNTIF(Table1[location],"*Washington")</f>
        <v>3</v>
      </c>
    </row>
    <row r="37" spans="1:2" x14ac:dyDescent="0.25">
      <c r="A37" t="s">
        <v>217</v>
      </c>
      <c r="B37">
        <f>COUNTIF(Table1[location],"*Canada")</f>
        <v>2</v>
      </c>
    </row>
    <row r="38" spans="1:2" x14ac:dyDescent="0.25">
      <c r="A38" t="s">
        <v>218</v>
      </c>
      <c r="B38">
        <f>COUNTIF(Table1[location],"*Florida")</f>
        <v>1</v>
      </c>
    </row>
    <row r="39" spans="1:2" x14ac:dyDescent="0.25">
      <c r="A39" t="s">
        <v>219</v>
      </c>
      <c r="B39">
        <f>COUNTIF(Table1[location],"*Massachusetts")</f>
        <v>2</v>
      </c>
    </row>
    <row r="40" spans="1:2" x14ac:dyDescent="0.25">
      <c r="A40" t="s">
        <v>220</v>
      </c>
      <c r="B40">
        <f>COUNTIF(Table1[location],"*Colorado")</f>
        <v>2</v>
      </c>
    </row>
    <row r="41" spans="1:2" x14ac:dyDescent="0.25">
      <c r="A41" t="s">
        <v>221</v>
      </c>
      <c r="B41">
        <f>COUNTIF(Table1[location],"*Australia")</f>
        <v>1</v>
      </c>
    </row>
    <row r="42" spans="1:2" x14ac:dyDescent="0.25">
      <c r="A42" t="s">
        <v>222</v>
      </c>
      <c r="B42">
        <f>COUNTIF(Table1[location],"*Denmark")</f>
        <v>1</v>
      </c>
    </row>
    <row r="43" spans="1:2" x14ac:dyDescent="0.25">
      <c r="A43" t="s">
        <v>223</v>
      </c>
      <c r="B43">
        <f>COUNTIF(Table1[location],"*Israel")</f>
        <v>1</v>
      </c>
    </row>
    <row r="44" spans="1:2" x14ac:dyDescent="0.25">
      <c r="A44" t="s">
        <v>224</v>
      </c>
      <c r="B44">
        <f>COUNTIF(Table1[location],"*United Kingdom")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Adams</dc:creator>
  <cp:lastModifiedBy>Bob Adams</cp:lastModifiedBy>
  <dcterms:created xsi:type="dcterms:W3CDTF">2024-08-06T19:38:18Z</dcterms:created>
  <dcterms:modified xsi:type="dcterms:W3CDTF">2024-08-23T02:53:01Z</dcterms:modified>
</cp:coreProperties>
</file>